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UT-NAS\home\2021 ANTICORRUZIONE AGGIORNAMENTO\"/>
    </mc:Choice>
  </mc:AlternateContent>
  <xr:revisionPtr revIDLastSave="0" documentId="8_{A595622E-6045-40F4-A157-A1BC45D1CCF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38" i="1"/>
  <c r="G37" i="1"/>
  <c r="G36" i="1"/>
  <c r="G35" i="1"/>
  <c r="G34" i="1"/>
  <c r="G33" i="1"/>
  <c r="G32" i="1"/>
  <c r="G31" i="1"/>
  <c r="G30" i="1"/>
  <c r="G29" i="1"/>
  <c r="G27" i="1"/>
  <c r="G18" i="1"/>
  <c r="G17" i="1"/>
  <c r="G16" i="1"/>
  <c r="G14" i="1"/>
  <c r="G12" i="1"/>
  <c r="G11" i="1"/>
  <c r="G10" i="1"/>
  <c r="G8" i="1"/>
  <c r="G7" i="1"/>
  <c r="G6" i="1"/>
  <c r="G5" i="1"/>
  <c r="E39" i="1"/>
  <c r="E37" i="1"/>
  <c r="E36" i="1"/>
  <c r="E34" i="1"/>
  <c r="E33" i="1"/>
  <c r="E31" i="1"/>
  <c r="E30" i="1"/>
  <c r="E38" i="1"/>
  <c r="E35" i="1"/>
  <c r="E32" i="1"/>
  <c r="E29" i="1"/>
  <c r="E40" i="1"/>
  <c r="E27" i="1"/>
  <c r="E14" i="1"/>
  <c r="E16" i="1"/>
  <c r="E18" i="1"/>
  <c r="E17" i="1"/>
  <c r="E12" i="1"/>
  <c r="E11" i="1"/>
  <c r="E10" i="1"/>
  <c r="D25" i="1"/>
  <c r="D38" i="1"/>
  <c r="D35" i="1"/>
  <c r="F35" i="1"/>
  <c r="D32" i="1"/>
  <c r="D29" i="1"/>
  <c r="D10" i="1"/>
  <c r="D14" i="1" s="1"/>
  <c r="D18" i="1"/>
  <c r="D16" i="1" s="1"/>
  <c r="F38" i="1"/>
  <c r="F32" i="1"/>
  <c r="F29" i="1"/>
  <c r="F10" i="1"/>
  <c r="F18" i="1"/>
  <c r="F16" i="1" s="1"/>
  <c r="D27" i="1" l="1"/>
  <c r="D40" i="1" s="1"/>
  <c r="F4" i="1" l="1"/>
  <c r="E7" i="1"/>
  <c r="E8" i="1"/>
  <c r="E5" i="1"/>
  <c r="D4" i="1"/>
  <c r="E6" i="1" s="1"/>
  <c r="F14" i="1" l="1"/>
  <c r="F27" i="1" s="1"/>
  <c r="F40" i="1" s="1"/>
</calcChain>
</file>

<file path=xl/sharedStrings.xml><?xml version="1.0" encoding="utf-8"?>
<sst xmlns="http://schemas.openxmlformats.org/spreadsheetml/2006/main" count="41" uniqueCount="41">
  <si>
    <t>Preconsuntivo 2020</t>
  </si>
  <si>
    <t>Budget 2021</t>
  </si>
  <si>
    <t>A</t>
  </si>
  <si>
    <t>RICAVI</t>
  </si>
  <si>
    <t>B</t>
  </si>
  <si>
    <t>COSTI DIRETTI</t>
  </si>
  <si>
    <t>Costi diretti interni</t>
  </si>
  <si>
    <t>Costi diretti esterni</t>
  </si>
  <si>
    <t>MARGINE DI CONTRIBUZIONE (A-B)</t>
  </si>
  <si>
    <t>C</t>
  </si>
  <si>
    <t>COSTI GENERALI</t>
  </si>
  <si>
    <t>Costi personale per funzioni di staff</t>
  </si>
  <si>
    <t>Costi di funzionamento</t>
  </si>
  <si>
    <t xml:space="preserve"> Godimento beni di terzi</t>
  </si>
  <si>
    <t xml:space="preserve"> Organi statutari</t>
  </si>
  <si>
    <t xml:space="preserve"> Servizi informatici</t>
  </si>
  <si>
    <t xml:space="preserve"> Servizi specialistici</t>
  </si>
  <si>
    <t xml:space="preserve"> Iva non detraibile</t>
  </si>
  <si>
    <t xml:space="preserve"> Oneri diversi di gestione</t>
  </si>
  <si>
    <t>EBITDA (A-B-C)</t>
  </si>
  <si>
    <t>D</t>
  </si>
  <si>
    <t>AMMORTAMENTI E ACCANTONAMENTI</t>
  </si>
  <si>
    <t>Ammortamenti e svalutazioni</t>
  </si>
  <si>
    <t>Accantonamenti</t>
  </si>
  <si>
    <t>E</t>
  </si>
  <si>
    <t>GESTIONE FINANZIARIA</t>
  </si>
  <si>
    <t>Proventi Finanziari</t>
  </si>
  <si>
    <t>Oneri Finanziari</t>
  </si>
  <si>
    <t>F</t>
  </si>
  <si>
    <t>GESTIONE STRAORDINARIA</t>
  </si>
  <si>
    <t>Sopravvenienze attive</t>
  </si>
  <si>
    <t>Sopravvenienze passive</t>
  </si>
  <si>
    <t>G</t>
  </si>
  <si>
    <t xml:space="preserve">IMPOSTE </t>
  </si>
  <si>
    <t>Imposte sul reddito del periodo</t>
  </si>
  <si>
    <t>RISULTATO NETTO DEL PERIODO</t>
  </si>
  <si>
    <t>Progetti Unionamere</t>
  </si>
  <si>
    <t>Progetti Unini regionali CCIAA</t>
  </si>
  <si>
    <t>Progetti CCIAA</t>
  </si>
  <si>
    <t>Soggetti extra camerali</t>
  </si>
  <si>
    <t>Costi per materie prime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</si>
</sst>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[$€];[Red]&quot;-&quot;#,##0&quot; &quot;[$€]"/>
  </numFmts>
  <fonts count="11" x14ac:knownFonts="1">
    <font>
      <sz val="11"/>
      <color rgb="FF000000"/>
      <name val="Calibri"/>
      <family val="2"/>
    </font>
    <font>
      <sz val="11"/>
      <color rgb="FF000000"/>
      <name val="Fedra Sans Std Demi"/>
      <family val="2"/>
    </font>
    <font>
      <i/>
      <sz val="7"/>
      <color rgb="FF000000"/>
      <name val="Fedra Sans Std Demi"/>
      <family val="2"/>
    </font>
    <font>
      <i/>
      <sz val="8"/>
      <color rgb="FF000000"/>
      <name val="Fedra Sans Std Demi"/>
      <family val="2"/>
    </font>
    <font>
      <sz val="10"/>
      <color rgb="FF000000"/>
      <name val="Fedra Sans Std Demi"/>
      <family val="2"/>
    </font>
    <font>
      <sz val="9"/>
      <color rgb="FFFFFFFF"/>
      <name val="Fedra Sans Std Demi"/>
      <family val="2"/>
    </font>
    <font>
      <sz val="9"/>
      <color rgb="FF000000"/>
      <name val="Fedra Sans Std Demi"/>
      <family val="2"/>
    </font>
    <font>
      <i/>
      <sz val="9"/>
      <color rgb="FF000000"/>
      <name val="Fedra Sans Std Demi"/>
      <family val="2"/>
    </font>
    <font>
      <b/>
      <sz val="9"/>
      <color rgb="FFFFFFFF"/>
      <name val="Fedra Sans Std Demi"/>
      <family val="2"/>
    </font>
    <font>
      <b/>
      <i/>
      <sz val="9"/>
      <color rgb="FFFFFFFF"/>
      <name val="Fedra Sans Std Demi"/>
      <family val="2"/>
    </font>
    <font>
      <i/>
      <sz val="9"/>
      <color rgb="FF7F7F7F"/>
      <name val="Fedra Sans Std Dem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00B0F0"/>
        <bgColor rgb="FF00B0F0"/>
      </patternFill>
    </fill>
    <fill>
      <patternFill patternType="solid">
        <fgColor rgb="FF002060"/>
        <bgColor rgb="FF00206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dotted">
        <color rgb="FFA6A6A6"/>
      </left>
      <right/>
      <top/>
      <bottom/>
      <diagonal/>
    </border>
    <border>
      <left/>
      <right style="dotted">
        <color rgb="FFA6A6A6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4" fontId="5" fillId="3" borderId="2" xfId="0" applyNumberFormat="1" applyFont="1" applyFill="1" applyBorder="1" applyAlignment="1">
      <alignment horizontal="right" vertical="center"/>
    </xf>
    <xf numFmtId="10" fontId="5" fillId="3" borderId="3" xfId="0" applyNumberFormat="1" applyFont="1" applyFill="1" applyBorder="1" applyAlignment="1">
      <alignment horizontal="right" vertical="center"/>
    </xf>
    <xf numFmtId="164" fontId="5" fillId="3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0" fontId="7" fillId="0" borderId="3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10" fontId="9" fillId="4" borderId="3" xfId="0" applyNumberFormat="1" applyFont="1" applyFill="1" applyBorder="1" applyAlignment="1">
      <alignment horizontal="right" vertical="center" wrapText="1"/>
    </xf>
    <xf numFmtId="164" fontId="8" fillId="4" borderId="0" xfId="0" applyNumberFormat="1" applyFont="1" applyFill="1" applyAlignment="1">
      <alignment horizontal="right" vertical="center" wrapText="1"/>
    </xf>
    <xf numFmtId="0" fontId="6" fillId="5" borderId="0" xfId="0" applyFont="1" applyFill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164" fontId="10" fillId="0" borderId="2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164" fontId="10" fillId="0" borderId="0" xfId="0" applyNumberFormat="1" applyFont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justify" vertical="center" wrapText="1"/>
    </xf>
    <xf numFmtId="164" fontId="1" fillId="0" borderId="0" xfId="0" applyNumberFormat="1" applyFont="1"/>
    <xf numFmtId="164" fontId="10" fillId="0" borderId="3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45720</xdr:rowOff>
    </xdr:from>
    <xdr:to>
      <xdr:col>2</xdr:col>
      <xdr:colOff>2019300</xdr:colOff>
      <xdr:row>2</xdr:row>
      <xdr:rowOff>163780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9A317221-C262-402C-B220-57299A42D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45720"/>
          <a:ext cx="2644140" cy="499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0"/>
  <sheetViews>
    <sheetView tabSelected="1" workbookViewId="0">
      <selection activeCell="D17" sqref="D17"/>
    </sheetView>
  </sheetViews>
  <sheetFormatPr defaultRowHeight="14.4" x14ac:dyDescent="0.3"/>
  <cols>
    <col min="1" max="2" width="9.109375" style="1" customWidth="1"/>
    <col min="3" max="3" width="30.33203125" style="1" bestFit="1" customWidth="1"/>
    <col min="4" max="7" width="15.88671875" style="1" customWidth="1"/>
    <col min="8" max="8" width="9.109375" style="1" customWidth="1"/>
    <col min="9" max="16384" width="8.88671875" style="1"/>
  </cols>
  <sheetData>
    <row r="1" spans="2:7" ht="15" thickBot="1" x14ac:dyDescent="0.35"/>
    <row r="2" spans="2:7" ht="15" thickBot="1" x14ac:dyDescent="0.35">
      <c r="B2" s="2"/>
      <c r="C2" s="2"/>
      <c r="D2" s="30" t="s">
        <v>0</v>
      </c>
      <c r="E2" s="30"/>
      <c r="F2" s="30" t="s">
        <v>1</v>
      </c>
      <c r="G2" s="30"/>
    </row>
    <row r="3" spans="2:7" x14ac:dyDescent="0.3">
      <c r="B3" s="2"/>
      <c r="C3" s="2"/>
      <c r="D3" s="2"/>
      <c r="E3" s="2"/>
      <c r="F3" s="2"/>
      <c r="G3" s="2"/>
    </row>
    <row r="4" spans="2:7" x14ac:dyDescent="0.3">
      <c r="B4" s="6" t="s">
        <v>2</v>
      </c>
      <c r="C4" s="7" t="s">
        <v>3</v>
      </c>
      <c r="D4" s="8">
        <f>SUM(D5:D8)</f>
        <v>673542.25</v>
      </c>
      <c r="E4" s="9">
        <v>1</v>
      </c>
      <c r="F4" s="8">
        <f>SUM(F5:F8)</f>
        <v>1829385</v>
      </c>
      <c r="G4" s="9">
        <v>1</v>
      </c>
    </row>
    <row r="5" spans="2:7" x14ac:dyDescent="0.3">
      <c r="B5" s="11"/>
      <c r="C5" s="11" t="s">
        <v>36</v>
      </c>
      <c r="D5" s="14">
        <v>359321.42000000004</v>
      </c>
      <c r="E5" s="13">
        <f>D5/D$4</f>
        <v>0.53348014916658915</v>
      </c>
      <c r="F5" s="14">
        <v>1049000</v>
      </c>
      <c r="G5" s="13">
        <f>F5/F$4</f>
        <v>0.57341674934472509</v>
      </c>
    </row>
    <row r="6" spans="2:7" x14ac:dyDescent="0.3">
      <c r="B6" s="11"/>
      <c r="C6" s="11" t="s">
        <v>37</v>
      </c>
      <c r="D6" s="14">
        <v>162455.94</v>
      </c>
      <c r="E6" s="13">
        <f t="shared" ref="E6:E8" si="0">D6/D$4</f>
        <v>0.24119636147546794</v>
      </c>
      <c r="F6" s="14">
        <v>422000</v>
      </c>
      <c r="G6" s="13">
        <f t="shared" ref="G6" si="1">F6/F$4</f>
        <v>0.23067861603763012</v>
      </c>
    </row>
    <row r="7" spans="2:7" x14ac:dyDescent="0.3">
      <c r="B7" s="11"/>
      <c r="C7" s="11" t="s">
        <v>38</v>
      </c>
      <c r="D7" s="14">
        <v>93267.89</v>
      </c>
      <c r="E7" s="13">
        <f t="shared" si="0"/>
        <v>0.13847370376542822</v>
      </c>
      <c r="F7" s="14">
        <v>298385</v>
      </c>
      <c r="G7" s="13">
        <f t="shared" ref="G7" si="2">F7/F$4</f>
        <v>0.16310672712414281</v>
      </c>
    </row>
    <row r="8" spans="2:7" x14ac:dyDescent="0.3">
      <c r="B8" s="11"/>
      <c r="C8" s="11" t="s">
        <v>39</v>
      </c>
      <c r="D8" s="14">
        <v>58497</v>
      </c>
      <c r="E8" s="13">
        <f t="shared" si="0"/>
        <v>8.68497855925148E-2</v>
      </c>
      <c r="F8" s="14">
        <v>60000</v>
      </c>
      <c r="G8" s="13">
        <f t="shared" ref="G8" si="3">F8/F$4</f>
        <v>3.2797907493501914E-2</v>
      </c>
    </row>
    <row r="9" spans="2:7" x14ac:dyDescent="0.3">
      <c r="B9" s="11"/>
      <c r="C9" s="11"/>
      <c r="D9" s="12"/>
      <c r="E9" s="13"/>
      <c r="F9" s="14"/>
      <c r="G9" s="13"/>
    </row>
    <row r="10" spans="2:7" x14ac:dyDescent="0.3">
      <c r="B10" s="6" t="s">
        <v>4</v>
      </c>
      <c r="C10" s="7" t="s">
        <v>5</v>
      </c>
      <c r="D10" s="10">
        <f>D11+D12</f>
        <v>447977.95</v>
      </c>
      <c r="E10" s="9">
        <f>D10/D4</f>
        <v>0.66510742273406009</v>
      </c>
      <c r="F10" s="10">
        <f>F11+F12</f>
        <v>1360000</v>
      </c>
      <c r="G10" s="9">
        <f>F10/F4</f>
        <v>0.74341923651937669</v>
      </c>
    </row>
    <row r="11" spans="2:7" x14ac:dyDescent="0.3">
      <c r="B11" s="11"/>
      <c r="C11" s="11" t="s">
        <v>6</v>
      </c>
      <c r="D11" s="12">
        <v>375823</v>
      </c>
      <c r="E11" s="13">
        <f>D11/D$4</f>
        <v>0.55797984461999228</v>
      </c>
      <c r="F11" s="14">
        <v>760000</v>
      </c>
      <c r="G11" s="13">
        <f>F11/F$4</f>
        <v>0.41544016158435759</v>
      </c>
    </row>
    <row r="12" spans="2:7" x14ac:dyDescent="0.3">
      <c r="B12" s="11"/>
      <c r="C12" s="11" t="s">
        <v>7</v>
      </c>
      <c r="D12" s="12">
        <v>72154.95</v>
      </c>
      <c r="E12" s="13">
        <f>D12/D$4</f>
        <v>0.10712757811406783</v>
      </c>
      <c r="F12" s="14">
        <v>600000</v>
      </c>
      <c r="G12" s="13">
        <f>F12/F$4</f>
        <v>0.32797907493501915</v>
      </c>
    </row>
    <row r="13" spans="2:7" x14ac:dyDescent="0.3">
      <c r="B13" s="11"/>
      <c r="C13" s="11"/>
      <c r="D13" s="15"/>
      <c r="E13" s="16"/>
      <c r="F13" s="17"/>
      <c r="G13" s="16"/>
    </row>
    <row r="14" spans="2:7" ht="18.75" customHeight="1" x14ac:dyDescent="0.3">
      <c r="B14" s="31" t="s">
        <v>8</v>
      </c>
      <c r="C14" s="32"/>
      <c r="D14" s="19">
        <f>D4-D10</f>
        <v>225564.3</v>
      </c>
      <c r="E14" s="18">
        <f>D14/D$4</f>
        <v>0.33489257726593985</v>
      </c>
      <c r="F14" s="19">
        <f>F4-F10</f>
        <v>469385</v>
      </c>
      <c r="G14" s="18">
        <f>F14/F$4</f>
        <v>0.25658076348062325</v>
      </c>
    </row>
    <row r="15" spans="2:7" x14ac:dyDescent="0.3">
      <c r="B15" s="11"/>
      <c r="C15" s="20"/>
      <c r="D15" s="15"/>
      <c r="E15" s="16"/>
      <c r="F15" s="17"/>
      <c r="G15" s="16"/>
    </row>
    <row r="16" spans="2:7" x14ac:dyDescent="0.3">
      <c r="B16" s="6" t="s">
        <v>9</v>
      </c>
      <c r="C16" s="7" t="s">
        <v>10</v>
      </c>
      <c r="D16" s="10">
        <f>D17+D18</f>
        <v>209193</v>
      </c>
      <c r="E16" s="9">
        <f>E17+E18</f>
        <v>0.31058630694659467</v>
      </c>
      <c r="F16" s="10">
        <f>F17+F18</f>
        <v>365000</v>
      </c>
      <c r="G16" s="9">
        <f>G17+G18</f>
        <v>0.19952060391880333</v>
      </c>
    </row>
    <row r="17" spans="2:9" x14ac:dyDescent="0.3">
      <c r="B17" s="11"/>
      <c r="C17" s="11" t="s">
        <v>11</v>
      </c>
      <c r="D17" s="12">
        <v>76531</v>
      </c>
      <c r="E17" s="13">
        <f>D17/D$4</f>
        <v>0.11362464641230746</v>
      </c>
      <c r="F17" s="14">
        <v>90000</v>
      </c>
      <c r="G17" s="13">
        <f>F17/F$4</f>
        <v>4.9196861240252875E-2</v>
      </c>
    </row>
    <row r="18" spans="2:9" x14ac:dyDescent="0.3">
      <c r="B18" s="11"/>
      <c r="C18" s="11" t="s">
        <v>12</v>
      </c>
      <c r="D18" s="14">
        <f>SUM(D19:D25)</f>
        <v>132662</v>
      </c>
      <c r="E18" s="13">
        <f>D18/D$4</f>
        <v>0.19696166053428721</v>
      </c>
      <c r="F18" s="14">
        <f>SUM(F19:F25)</f>
        <v>275000</v>
      </c>
      <c r="G18" s="13">
        <f>F18/F$4</f>
        <v>0.15032374267855045</v>
      </c>
    </row>
    <row r="19" spans="2:9" ht="18" customHeight="1" x14ac:dyDescent="0.3">
      <c r="B19" s="11"/>
      <c r="C19" s="21" t="s">
        <v>13</v>
      </c>
      <c r="D19" s="22">
        <v>26902</v>
      </c>
      <c r="E19" s="23"/>
      <c r="F19" s="24">
        <v>50000</v>
      </c>
      <c r="G19" s="23"/>
    </row>
    <row r="20" spans="2:9" ht="18" customHeight="1" x14ac:dyDescent="0.3">
      <c r="B20" s="11"/>
      <c r="C20" s="21" t="s">
        <v>40</v>
      </c>
      <c r="D20" s="22">
        <v>327</v>
      </c>
      <c r="E20" s="23"/>
      <c r="F20" s="24">
        <v>15000</v>
      </c>
      <c r="G20" s="23"/>
    </row>
    <row r="21" spans="2:9" ht="18" customHeight="1" x14ac:dyDescent="0.3">
      <c r="B21" s="11"/>
      <c r="C21" s="21" t="s">
        <v>14</v>
      </c>
      <c r="D21" s="22">
        <v>21952</v>
      </c>
      <c r="E21" s="29"/>
      <c r="F21" s="24">
        <v>28500</v>
      </c>
      <c r="G21" s="29"/>
    </row>
    <row r="22" spans="2:9" ht="18" customHeight="1" x14ac:dyDescent="0.3">
      <c r="B22" s="11"/>
      <c r="C22" s="21" t="s">
        <v>15</v>
      </c>
      <c r="D22" s="22">
        <v>3400</v>
      </c>
      <c r="E22" s="23"/>
      <c r="F22" s="24">
        <v>10000</v>
      </c>
      <c r="G22" s="23"/>
    </row>
    <row r="23" spans="2:9" ht="18" customHeight="1" x14ac:dyDescent="0.3">
      <c r="B23" s="11"/>
      <c r="C23" s="21" t="s">
        <v>16</v>
      </c>
      <c r="D23" s="22">
        <v>51858</v>
      </c>
      <c r="E23" s="29"/>
      <c r="F23" s="24">
        <v>111500</v>
      </c>
      <c r="G23" s="29"/>
    </row>
    <row r="24" spans="2:9" ht="18" customHeight="1" x14ac:dyDescent="0.3">
      <c r="B24" s="11"/>
      <c r="C24" s="21" t="s">
        <v>17</v>
      </c>
      <c r="D24" s="22">
        <v>17039</v>
      </c>
      <c r="E24" s="23"/>
      <c r="F24" s="24">
        <v>48000</v>
      </c>
      <c r="G24" s="23"/>
    </row>
    <row r="25" spans="2:9" ht="18" customHeight="1" x14ac:dyDescent="0.3">
      <c r="B25" s="11"/>
      <c r="C25" s="21" t="s">
        <v>18</v>
      </c>
      <c r="D25" s="22">
        <f>41859-D24-13636</f>
        <v>11184</v>
      </c>
      <c r="E25" s="23"/>
      <c r="F25" s="24">
        <v>12000</v>
      </c>
      <c r="G25" s="23"/>
    </row>
    <row r="26" spans="2:9" x14ac:dyDescent="0.3">
      <c r="B26" s="11"/>
      <c r="C26" s="11"/>
      <c r="D26" s="25"/>
      <c r="E26" s="16"/>
      <c r="F26" s="26"/>
      <c r="G26" s="16"/>
    </row>
    <row r="27" spans="2:9" x14ac:dyDescent="0.3">
      <c r="B27" s="31" t="s">
        <v>19</v>
      </c>
      <c r="C27" s="32"/>
      <c r="D27" s="19">
        <f>D14-D16</f>
        <v>16371.299999999988</v>
      </c>
      <c r="E27" s="18">
        <f>D27/D$4</f>
        <v>2.4306270319345204E-2</v>
      </c>
      <c r="F27" s="19">
        <f>F14-F16</f>
        <v>104385</v>
      </c>
      <c r="G27" s="18">
        <f>F27/F$4</f>
        <v>5.7060159561819958E-2</v>
      </c>
    </row>
    <row r="28" spans="2:9" x14ac:dyDescent="0.3">
      <c r="B28" s="2"/>
      <c r="C28" s="2"/>
      <c r="D28" s="4"/>
      <c r="E28" s="3"/>
      <c r="F28" s="5"/>
      <c r="G28" s="3"/>
    </row>
    <row r="29" spans="2:9" x14ac:dyDescent="0.3">
      <c r="B29" s="6" t="s">
        <v>20</v>
      </c>
      <c r="C29" s="7" t="s">
        <v>21</v>
      </c>
      <c r="D29" s="10">
        <f>D30+D31</f>
        <v>2238</v>
      </c>
      <c r="E29" s="9">
        <f t="shared" ref="E29:E40" si="4">D29/D$4</f>
        <v>3.3227314247918373E-3</v>
      </c>
      <c r="F29" s="10">
        <f>F30+F31</f>
        <v>25000</v>
      </c>
      <c r="G29" s="9">
        <f t="shared" ref="G29:G40" si="5">F29/F$4</f>
        <v>1.3665794788959131E-2</v>
      </c>
    </row>
    <row r="30" spans="2:9" x14ac:dyDescent="0.3">
      <c r="B30" s="11"/>
      <c r="C30" s="11" t="s">
        <v>22</v>
      </c>
      <c r="D30" s="12">
        <v>2238</v>
      </c>
      <c r="E30" s="13">
        <f t="shared" si="4"/>
        <v>3.3227314247918373E-3</v>
      </c>
      <c r="F30" s="14">
        <v>25000</v>
      </c>
      <c r="G30" s="13">
        <f t="shared" si="5"/>
        <v>1.3665794788959131E-2</v>
      </c>
      <c r="I30" s="28"/>
    </row>
    <row r="31" spans="2:9" x14ac:dyDescent="0.3">
      <c r="B31" s="11"/>
      <c r="C31" s="11" t="s">
        <v>23</v>
      </c>
      <c r="D31" s="12">
        <v>0</v>
      </c>
      <c r="E31" s="13">
        <f t="shared" si="4"/>
        <v>0</v>
      </c>
      <c r="F31" s="14">
        <v>0</v>
      </c>
      <c r="G31" s="13">
        <f t="shared" si="5"/>
        <v>0</v>
      </c>
    </row>
    <row r="32" spans="2:9" x14ac:dyDescent="0.3">
      <c r="B32" s="6" t="s">
        <v>24</v>
      </c>
      <c r="C32" s="7" t="s">
        <v>25</v>
      </c>
      <c r="D32" s="10">
        <f>D33+D34</f>
        <v>-5300</v>
      </c>
      <c r="E32" s="9">
        <f t="shared" si="4"/>
        <v>-7.8688456440557369E-3</v>
      </c>
      <c r="F32" s="10">
        <f>F33+F34</f>
        <v>-10000</v>
      </c>
      <c r="G32" s="9">
        <f t="shared" si="5"/>
        <v>-5.4663179155836523E-3</v>
      </c>
    </row>
    <row r="33" spans="2:9" x14ac:dyDescent="0.3">
      <c r="B33" s="11"/>
      <c r="C33" s="11" t="s">
        <v>26</v>
      </c>
      <c r="D33" s="12">
        <v>-5300</v>
      </c>
      <c r="E33" s="13">
        <f t="shared" si="4"/>
        <v>-7.8688456440557369E-3</v>
      </c>
      <c r="F33" s="14">
        <v>-10000</v>
      </c>
      <c r="G33" s="13">
        <f t="shared" si="5"/>
        <v>-5.4663179155836523E-3</v>
      </c>
    </row>
    <row r="34" spans="2:9" x14ac:dyDescent="0.3">
      <c r="B34" s="11"/>
      <c r="C34" s="11" t="s">
        <v>27</v>
      </c>
      <c r="D34" s="12">
        <v>0</v>
      </c>
      <c r="E34" s="13">
        <f t="shared" si="4"/>
        <v>0</v>
      </c>
      <c r="F34" s="14">
        <v>0</v>
      </c>
      <c r="G34" s="13">
        <f t="shared" si="5"/>
        <v>0</v>
      </c>
    </row>
    <row r="35" spans="2:9" x14ac:dyDescent="0.3">
      <c r="B35" s="6" t="s">
        <v>28</v>
      </c>
      <c r="C35" s="7" t="s">
        <v>29</v>
      </c>
      <c r="D35" s="10">
        <f>D36+D37</f>
        <v>11267</v>
      </c>
      <c r="E35" s="9">
        <f t="shared" si="4"/>
        <v>1.6727978088976601E-2</v>
      </c>
      <c r="F35" s="10">
        <f>F36+F37</f>
        <v>0</v>
      </c>
      <c r="G35" s="9">
        <f t="shared" si="5"/>
        <v>0</v>
      </c>
    </row>
    <row r="36" spans="2:9" x14ac:dyDescent="0.3">
      <c r="B36" s="11"/>
      <c r="C36" s="11" t="s">
        <v>30</v>
      </c>
      <c r="D36" s="12">
        <v>-2369</v>
      </c>
      <c r="E36" s="13">
        <f t="shared" si="4"/>
        <v>-3.5172255341071774E-3</v>
      </c>
      <c r="F36" s="14">
        <v>0</v>
      </c>
      <c r="G36" s="13">
        <f t="shared" si="5"/>
        <v>0</v>
      </c>
    </row>
    <row r="37" spans="2:9" x14ac:dyDescent="0.3">
      <c r="B37" s="11"/>
      <c r="C37" s="11" t="s">
        <v>31</v>
      </c>
      <c r="D37" s="12">
        <v>13636</v>
      </c>
      <c r="E37" s="13">
        <f t="shared" si="4"/>
        <v>2.0245203623083779E-2</v>
      </c>
      <c r="F37" s="14">
        <v>0</v>
      </c>
      <c r="G37" s="13">
        <f t="shared" si="5"/>
        <v>0</v>
      </c>
    </row>
    <row r="38" spans="2:9" x14ac:dyDescent="0.3">
      <c r="B38" s="6" t="s">
        <v>32</v>
      </c>
      <c r="C38" s="7" t="s">
        <v>33</v>
      </c>
      <c r="D38" s="10">
        <f>D39</f>
        <v>2500</v>
      </c>
      <c r="E38" s="9">
        <f t="shared" si="4"/>
        <v>3.7117196434225171E-3</v>
      </c>
      <c r="F38" s="10">
        <f>F39</f>
        <v>15000</v>
      </c>
      <c r="G38" s="9">
        <f t="shared" si="5"/>
        <v>8.1994768733754785E-3</v>
      </c>
    </row>
    <row r="39" spans="2:9" x14ac:dyDescent="0.3">
      <c r="B39" s="11"/>
      <c r="C39" s="27" t="s">
        <v>34</v>
      </c>
      <c r="D39" s="12">
        <v>2500</v>
      </c>
      <c r="E39" s="13">
        <f t="shared" si="4"/>
        <v>3.7117196434225171E-3</v>
      </c>
      <c r="F39" s="14">
        <v>15000</v>
      </c>
      <c r="G39" s="13">
        <f t="shared" si="5"/>
        <v>8.1994768733754785E-3</v>
      </c>
    </row>
    <row r="40" spans="2:9" x14ac:dyDescent="0.3">
      <c r="B40" s="31" t="s">
        <v>35</v>
      </c>
      <c r="C40" s="32"/>
      <c r="D40" s="19">
        <f>D27-D29-D32-D38</f>
        <v>16933.299999999988</v>
      </c>
      <c r="E40" s="18">
        <f t="shared" si="4"/>
        <v>2.5140664895186588E-2</v>
      </c>
      <c r="F40" s="19">
        <f>F27-F29-F32-F38</f>
        <v>74385</v>
      </c>
      <c r="G40" s="18">
        <f t="shared" si="5"/>
        <v>4.0661205815068997E-2</v>
      </c>
      <c r="I40" s="28"/>
    </row>
  </sheetData>
  <mergeCells count="5">
    <mergeCell ref="D2:E2"/>
    <mergeCell ref="F2:G2"/>
    <mergeCell ref="B14:C14"/>
    <mergeCell ref="B27:C27"/>
    <mergeCell ref="B40:C40"/>
  </mergeCells>
  <pageMargins left="0.70000000000000007" right="0.70000000000000007" top="0.75" bottom="0.75" header="0.30000000000000004" footer="0.30000000000000004"/>
  <pageSetup paperSize="9" fitToWidth="0" fitToHeight="0" orientation="portrait" r:id="rId1"/>
  <ignoredErrors>
    <ignoredError sqref="E18 E10 E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Corvino</dc:creator>
  <cp:lastModifiedBy>User</cp:lastModifiedBy>
  <dcterms:created xsi:type="dcterms:W3CDTF">2021-01-07T12:49:48Z</dcterms:created>
  <dcterms:modified xsi:type="dcterms:W3CDTF">2021-05-27T12:47:05Z</dcterms:modified>
</cp:coreProperties>
</file>